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630" windowWidth="23250" windowHeight="8580"/>
  </bookViews>
  <sheets>
    <sheet name="Документ" sheetId="2" r:id="rId1"/>
  </sheets>
  <definedNames>
    <definedName name="_xlnm.Print_Titles" localSheetId="0">Документ!$7:$8</definedName>
  </definedNames>
  <calcPr calcId="144525"/>
</workbook>
</file>

<file path=xl/calcChain.xml><?xml version="1.0" encoding="utf-8"?>
<calcChain xmlns="http://schemas.openxmlformats.org/spreadsheetml/2006/main">
  <c r="AD23" i="2" l="1"/>
  <c r="O18" i="2"/>
  <c r="O9" i="2"/>
  <c r="O39" i="2" s="1"/>
  <c r="AE38" i="2" l="1"/>
  <c r="AE37" i="2"/>
  <c r="AE36" i="2"/>
  <c r="AE34" i="2"/>
  <c r="AE32" i="2"/>
  <c r="AE31" i="2"/>
  <c r="AE30" i="2"/>
  <c r="AE29" i="2"/>
  <c r="AE28" i="2"/>
  <c r="AE26" i="2"/>
  <c r="AE24" i="2"/>
  <c r="AE22" i="2"/>
  <c r="AE21" i="2"/>
  <c r="AE20" i="2"/>
  <c r="AE17" i="2"/>
  <c r="AE16" i="2"/>
  <c r="AE14" i="2"/>
  <c r="AE13" i="2"/>
  <c r="AE12" i="2"/>
  <c r="AE11" i="2"/>
  <c r="AC27" i="2"/>
  <c r="AE27" i="2" s="1"/>
  <c r="AD29" i="2"/>
  <c r="AC23" i="2"/>
  <c r="AE23" i="2" s="1"/>
  <c r="AD38" i="2" l="1"/>
  <c r="AD37" i="2"/>
  <c r="AD36" i="2"/>
  <c r="R35" i="2"/>
  <c r="S35" i="2"/>
  <c r="T35" i="2"/>
  <c r="U35" i="2"/>
  <c r="V35" i="2"/>
  <c r="W35" i="2"/>
  <c r="X35" i="2"/>
  <c r="Y35" i="2"/>
  <c r="Z35" i="2"/>
  <c r="AA35" i="2"/>
  <c r="AB35" i="2"/>
  <c r="AC35" i="2"/>
  <c r="AE35" i="2" s="1"/>
  <c r="AD28" i="2"/>
  <c r="AD27" i="2"/>
  <c r="AC19" i="2"/>
  <c r="AE19" i="2" s="1"/>
  <c r="Q19" i="2"/>
  <c r="Q18" i="2" s="1"/>
  <c r="AC25" i="2"/>
  <c r="AE25" i="2" s="1"/>
  <c r="AC15" i="2"/>
  <c r="Q15" i="2"/>
  <c r="O15" i="2"/>
  <c r="AD17" i="2"/>
  <c r="AD16" i="2"/>
  <c r="AD15" i="2" s="1"/>
  <c r="Q33" i="2" l="1"/>
  <c r="Q39" i="2" s="1"/>
  <c r="AD35" i="2"/>
  <c r="AE15" i="2"/>
  <c r="AC33" i="2"/>
  <c r="AD32" i="2"/>
  <c r="AD33" i="2" l="1"/>
  <c r="AE33" i="2"/>
  <c r="AC18" i="2"/>
  <c r="AD34" i="2"/>
  <c r="AD30" i="2"/>
  <c r="AD26" i="2"/>
  <c r="AD25" i="2" s="1"/>
  <c r="AD24" i="2"/>
  <c r="AD22" i="2"/>
  <c r="AD21" i="2"/>
  <c r="AD20" i="2"/>
  <c r="AD14" i="2"/>
  <c r="AD13" i="2"/>
  <c r="AD12" i="2"/>
  <c r="AD11" i="2"/>
  <c r="AC10" i="2"/>
  <c r="Q10" i="2"/>
  <c r="Q9" i="2" s="1"/>
  <c r="O10" i="2"/>
  <c r="AD19" i="2" l="1"/>
  <c r="AC9" i="2"/>
  <c r="AC39" i="2" s="1"/>
  <c r="AE18" i="2"/>
  <c r="AD18" i="2"/>
  <c r="AD10" i="2"/>
  <c r="AE10" i="2"/>
  <c r="AE9" i="2" l="1"/>
  <c r="AE39" i="2"/>
  <c r="AD39" i="2"/>
  <c r="AD9" i="2"/>
</calcChain>
</file>

<file path=xl/sharedStrings.xml><?xml version="1.0" encoding="utf-8"?>
<sst xmlns="http://schemas.openxmlformats.org/spreadsheetml/2006/main" count="123" uniqueCount="71">
  <si>
    <t>Наименование показателя</t>
  </si>
  <si>
    <t/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</si>
  <si>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</si>
  <si>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</si>
  <si>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</si>
  <si>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</si>
  <si>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</si>
  <si>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</si>
  <si>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за отчетный период</t>
  </si>
  <si>
    <t>Расхождение кассового плана</t>
  </si>
  <si>
    <t>Сумма</t>
  </si>
  <si>
    <t>% исполнения</t>
  </si>
  <si>
    <t>00010000000000000000</t>
  </si>
  <si>
    <t xml:space="preserve">      НАЛОГОВЫЕ И НЕНАЛОГОВЫЕ ДОХОДЫ</t>
  </si>
  <si>
    <t>00010100000000000000</t>
  </si>
  <si>
    <t>00010300000000000000</t>
  </si>
  <si>
    <t>00010503000000000000</t>
  </si>
  <si>
    <t xml:space="preserve">            Единый сельскохозяйственный налог</t>
  </si>
  <si>
    <t>00010601000000000000</t>
  </si>
  <si>
    <t xml:space="preserve">            Налог на имущество физических лиц</t>
  </si>
  <si>
    <t>00010606000000000000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</si>
  <si>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</si>
  <si>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</si>
  <si>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</si>
  <si>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</si>
  <si>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00011100000000000000</t>
  </si>
  <si>
    <t>00011105010000000000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</si>
  <si>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</si>
  <si>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00011105030000000000</t>
  </si>
  <si>
    <t xml:space="preserve">            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</si>
  <si>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90211109045130000120</t>
  </si>
  <si>
    <t xml:space="preserve">      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</si>
  <si>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</si>
  <si>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ДОХОДЫ ОТ ОКАЗАНИЯ ПЛАТНЫХ УСЛУГ И КОМПЕНСАЦИИ ЗАТРАТ ГОСУДАРСТВА</t>
  </si>
  <si>
    <t>90211302065130000130</t>
  </si>
  <si>
    <t xml:space="preserve">                      Доходы, поступающие в порядке возмещения расходов, понесенных в связи с эксплуатацией имущества городских поселений</t>
  </si>
  <si>
    <t>00011400000000000000</t>
  </si>
  <si>
    <t xml:space="preserve">        ДОХОДЫ ОТ ПРОДАЖИ МАТЕРИАЛЬНЫХ И НЕМАТЕРИАЛЬНЫХ АКТИВОВ</t>
  </si>
  <si>
    <t>90211406013130000430</t>
  </si>
  <si>
    <t>00011600000000000000</t>
  </si>
  <si>
    <t xml:space="preserve">        ШТРАФЫ, САНКЦИИ, ВОЗМЕЩЕНИЕ УЩЕРБА</t>
  </si>
  <si>
    <t>90211609040130000140</t>
  </si>
  <si>
    <t xml:space="preserve">                      Денежные средства, изымаемые в собственность городского поселения в соответствии с решениями судов (за исключением обвинительных приговоров судов)</t>
  </si>
  <si>
    <t>00011700000000000000</t>
  </si>
  <si>
    <t xml:space="preserve">        ПРОЧИЕ НЕНАЛОГОВЫЕ ДОХОДЫ</t>
  </si>
  <si>
    <t>90211701050130000180</t>
  </si>
  <si>
    <t xml:space="preserve">                      Невыясненные поступления, зачисляемые в бюджеты городских поселений</t>
  </si>
  <si>
    <t>00020000000000000000</t>
  </si>
  <si>
    <t xml:space="preserve">      БЕЗВОЗМЕЗДНЫЕ ПОСТУПЛЕНИЯ</t>
  </si>
  <si>
    <t>90220216001130000150</t>
  </si>
  <si>
    <t xml:space="preserve">                      Дотации бюджетам городских поселений на выравнивание бюджетной обеспеченности из бюджетов муниципальных районов</t>
  </si>
  <si>
    <t>Налог на доходы физических лиц</t>
  </si>
  <si>
    <t>Доходы от уплаты акцизов (дорожный фонд)</t>
  </si>
  <si>
    <t>Финансовое управление Администрации муниципального образования "Ельнинский район" Смоленской области</t>
  </si>
  <si>
    <t>итого</t>
  </si>
  <si>
    <t xml:space="preserve">            Земельный налог: в том числе</t>
  </si>
  <si>
    <t xml:space="preserve">        ДОХОДЫ ОТ ИСПОЛЬЗОВАНИЯ ИМУЩЕСТВА, НАХОДЯЩЕГОСЯ В ГОСУДАРСТВЕННОЙ И МУНИЦИПАЛЬНОЙ СОБСТВЕННОСТИ:</t>
  </si>
  <si>
    <t>0,00</t>
  </si>
  <si>
    <t>Отклонение плана на год от исполнения на отчетный период</t>
  </si>
  <si>
    <t xml:space="preserve">  Субсидии бюджетам городских поселений на обустройство и восстановление воинских захоронений, находящихся в государственной собственности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</si>
  <si>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</si>
  <si>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поселений</t>
  </si>
  <si>
    <t>НАЛОГОВЫЕ ДОХОДЫ</t>
  </si>
  <si>
    <t>НЕНАЛОГОВЫЕ ДОХОДЫ</t>
  </si>
  <si>
    <t>0</t>
  </si>
  <si>
    <t xml:space="preserve"> Субсидии бюджетам бюджетной системы Российской Федерации (межбюджетные субсидии):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</si>
  <si>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</si>
  <si>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                    Доходы от продажи земельных участков</t>
  </si>
  <si>
    <t>Штрафы, неустойки, пени, уплаченные в случае просрочки исполнения поставщиком обязательств, предусмотренных муниципальным контрактом</t>
  </si>
  <si>
    <t>на 01.04.2022</t>
  </si>
  <si>
    <t>Исполнение доходной части бюджета на 01.04.2022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</si>
</sst>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1" fillId="0" borderId="1" xfId="1" applyAlignment="1">
      <alignment wrapText="1"/>
    </xf>
    <xf numFmtId="0" fontId="5" fillId="0" borderId="2" xfId="12" applyNumberFormat="1" applyFont="1" applyFill="1" applyProtection="1">
      <alignment horizontal="center" vertical="center" wrapText="1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6" applyNumberFormat="1" applyFont="1" applyFill="1" applyProtection="1">
      <alignment horizontal="center" vertical="top" wrapText="1"/>
    </xf>
    <xf numFmtId="4" fontId="6" fillId="0" borderId="2" xfId="17" applyNumberFormat="1" applyFont="1" applyFill="1" applyProtection="1">
      <alignment horizontal="right" vertical="top" shrinkToFit="1"/>
    </xf>
    <xf numFmtId="10" fontId="6" fillId="0" borderId="2" xfId="18" applyNumberFormat="1" applyFont="1" applyFill="1" applyProtection="1">
      <alignment horizontal="center" vertical="top" shrinkToFit="1"/>
    </xf>
    <xf numFmtId="1" fontId="5" fillId="0" borderId="2" xfId="14" applyNumberFormat="1" applyFont="1" applyFill="1" applyProtection="1">
      <alignment horizontal="center" vertical="top" shrinkToFit="1"/>
    </xf>
    <xf numFmtId="0" fontId="5" fillId="0" borderId="2" xfId="16" applyNumberFormat="1" applyFont="1" applyFill="1" applyProtection="1">
      <alignment horizontal="center" vertical="top" wrapText="1"/>
    </xf>
    <xf numFmtId="4" fontId="5" fillId="0" borderId="2" xfId="17" applyNumberFormat="1" applyFont="1" applyFill="1" applyProtection="1">
      <alignment horizontal="right" vertical="top" shrinkToFit="1"/>
    </xf>
    <xf numFmtId="10" fontId="5" fillId="0" borderId="2" xfId="18" applyNumberFormat="1" applyFont="1" applyFill="1" applyProtection="1">
      <alignment horizontal="center" vertical="top" shrinkToFit="1"/>
    </xf>
    <xf numFmtId="1" fontId="6" fillId="0" borderId="4" xfId="20" applyNumberFormat="1" applyFont="1" applyFill="1" applyProtection="1">
      <alignment horizontal="left" vertical="top" shrinkToFit="1"/>
    </xf>
    <xf numFmtId="4" fontId="6" fillId="0" borderId="2" xfId="21" applyNumberFormat="1" applyFont="1" applyFill="1" applyProtection="1">
      <alignment horizontal="right" vertical="top" shrinkToFit="1"/>
    </xf>
    <xf numFmtId="0" fontId="6" fillId="0" borderId="2" xfId="15" applyNumberFormat="1" applyFont="1" applyFill="1" applyAlignment="1" applyProtection="1">
      <alignment horizontal="center" vertical="top" wrapText="1"/>
    </xf>
    <xf numFmtId="0" fontId="5" fillId="0" borderId="2" xfId="15" applyNumberFormat="1" applyFont="1" applyFill="1" applyAlignment="1" applyProtection="1">
      <alignment horizontal="center" vertical="top" wrapText="1"/>
    </xf>
    <xf numFmtId="49" fontId="6" fillId="0" borderId="2" xfId="17" applyNumberFormat="1" applyFont="1" applyFill="1" applyProtection="1">
      <alignment horizontal="right" vertical="top" shrinkToFit="1"/>
    </xf>
    <xf numFmtId="49" fontId="5" fillId="0" borderId="2" xfId="17" applyNumberFormat="1" applyFont="1" applyFill="1" applyProtection="1">
      <alignment horizontal="right" vertical="top" shrinkToFit="1"/>
    </xf>
    <xf numFmtId="2" fontId="5" fillId="0" borderId="2" xfId="17" applyNumberFormat="1" applyFont="1" applyFill="1" applyProtection="1">
      <alignment horizontal="right" vertical="top" shrinkToFit="1"/>
    </xf>
    <xf numFmtId="0" fontId="7" fillId="0" borderId="2" xfId="15" applyNumberFormat="1" applyFont="1" applyFill="1" applyAlignment="1" applyProtection="1">
      <alignment horizontal="center" vertical="top" wrapText="1"/>
    </xf>
    <xf numFmtId="1" fontId="7" fillId="0" borderId="2" xfId="14" applyNumberFormat="1" applyFont="1" applyFill="1" applyProtection="1">
      <alignment horizontal="center" vertical="top" shrinkToFit="1"/>
    </xf>
    <xf numFmtId="0" fontId="7" fillId="0" borderId="2" xfId="16" applyNumberFormat="1" applyFont="1" applyFill="1" applyProtection="1">
      <alignment horizontal="center" vertical="top" wrapText="1"/>
    </xf>
    <xf numFmtId="4" fontId="7" fillId="0" borderId="2" xfId="17" applyNumberFormat="1" applyFont="1" applyFill="1" applyProtection="1">
      <alignment horizontal="right" vertical="top" shrinkToFit="1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1" xfId="1">
      <alignment horizontal="left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5" fillId="0" borderId="6" xfId="12" applyNumberFormat="1" applyFont="1" applyFill="1" applyBorder="1" applyProtection="1">
      <alignment horizontal="center" vertical="center" wrapText="1"/>
    </xf>
    <xf numFmtId="0" fontId="5" fillId="0" borderId="7" xfId="12" applyNumberFormat="1" applyFont="1" applyFill="1" applyBorder="1" applyProtection="1">
      <alignment horizontal="center" vertical="center" wrapText="1"/>
    </xf>
    <xf numFmtId="0" fontId="1" fillId="0" borderId="1" xfId="1" applyAlignment="1">
      <alignment horizontal="left" vertical="center" wrapText="1"/>
    </xf>
    <xf numFmtId="0" fontId="5" fillId="0" borderId="2" xfId="11" applyNumberFormat="1" applyFont="1" applyFill="1" applyProtection="1">
      <alignment horizontal="center" vertical="center" wrapText="1"/>
    </xf>
    <xf numFmtId="0" fontId="5" fillId="0" borderId="2" xfId="11" applyFont="1" applyFill="1">
      <alignment horizontal="center" vertical="center" wrapText="1"/>
    </xf>
    <xf numFmtId="0" fontId="5" fillId="0" borderId="5" xfId="11" applyNumberFormat="1" applyFont="1" applyFill="1" applyBorder="1" applyProtection="1">
      <alignment horizontal="center" vertical="center" wrapText="1"/>
    </xf>
    <xf numFmtId="0" fontId="5" fillId="0" borderId="3" xfId="11" applyFont="1" applyFill="1" applyBorder="1">
      <alignment horizontal="center" vertical="center" wrapText="1"/>
    </xf>
    <xf numFmtId="0" fontId="5" fillId="0" borderId="4" xfId="11" applyFont="1" applyFill="1" applyBorder="1">
      <alignment horizontal="center" vertical="center" wrapText="1"/>
    </xf>
    <xf numFmtId="0" fontId="5" fillId="0" borderId="1" xfId="1" applyFont="1">
      <alignment horizontal="left" wrapText="1"/>
    </xf>
    <xf numFmtId="1" fontId="6" fillId="0" borderId="2" xfId="19" applyFont="1" applyFill="1">
      <alignment horizontal="left" vertical="top" shrinkToFit="1"/>
    </xf>
    <xf numFmtId="0" fontId="5" fillId="0" borderId="6" xfId="7" applyNumberFormat="1" applyFont="1" applyFill="1" applyBorder="1" applyProtection="1">
      <alignment horizontal="center" vertical="center" wrapText="1"/>
    </xf>
    <xf numFmtId="0" fontId="5" fillId="0" borderId="7" xfId="7" applyNumberFormat="1" applyFont="1" applyFill="1" applyBorder="1" applyProtection="1">
      <alignment horizontal="center" vertical="center" wrapText="1"/>
    </xf>
    <xf numFmtId="0" fontId="5" fillId="0" borderId="6" xfId="8" applyNumberFormat="1" applyFont="1" applyFill="1" applyBorder="1" applyProtection="1">
      <alignment horizontal="center" vertical="center" wrapText="1"/>
    </xf>
    <xf numFmtId="0" fontId="5" fillId="0" borderId="7" xfId="8" applyNumberFormat="1" applyFont="1" applyFill="1" applyBorder="1" applyProtection="1">
      <alignment horizontal="center" vertical="center" wrapText="1"/>
    </xf>
    <xf numFmtId="0" fontId="5" fillId="0" borderId="6" xfId="9" applyNumberFormat="1" applyFont="1" applyFill="1" applyBorder="1" applyProtection="1">
      <alignment horizontal="center" vertical="center" wrapText="1"/>
    </xf>
    <xf numFmtId="0" fontId="5" fillId="0" borderId="7" xfId="9" applyNumberFormat="1" applyFont="1" applyFill="1" applyBorder="1" applyProtection="1">
      <alignment horizontal="center" vertical="center" wrapText="1"/>
    </xf>
    <xf numFmtId="0" fontId="5" fillId="0" borderId="6" xfId="10" applyNumberFormat="1" applyFont="1" applyFill="1" applyBorder="1" applyProtection="1">
      <alignment horizontal="center" vertical="center" wrapText="1"/>
    </xf>
    <xf numFmtId="0" fontId="5" fillId="0" borderId="7" xfId="10" applyNumberFormat="1" applyFont="1" applyFill="1" applyBorder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3"/>
  <sheetViews>
    <sheetView showGridLines="0" showZeros="0" tabSelected="1" zoomScaleNormal="100" zoomScaleSheetLayoutView="100" workbookViewId="0">
      <pane ySplit="8" topLeftCell="A33" activePane="bottomLeft" state="frozen"/>
      <selection pane="bottomLeft" activeCell="AM28" sqref="AM28"/>
    </sheetView>
  </sheetViews>
  <sheetFormatPr defaultRowHeight="15" outlineLevelRow="7" x14ac:dyDescent="0.25"/>
  <cols>
    <col min="1" max="1" width="47.7109375" style="1" customWidth="1"/>
    <col min="2" max="14" width="9.140625" style="1" hidden="1"/>
    <col min="15" max="15" width="15.7109375" style="1" customWidth="1"/>
    <col min="16" max="16" width="9.140625" style="1" hidden="1"/>
    <col min="17" max="17" width="15.7109375" style="1" customWidth="1"/>
    <col min="18" max="28" width="9.140625" style="1" hidden="1"/>
    <col min="29" max="31" width="15.7109375" style="1" customWidth="1"/>
    <col min="32" max="35" width="9.140625" style="1" hidden="1"/>
    <col min="36" max="36" width="9.140625" style="1" customWidth="1"/>
    <col min="37" max="16384" width="9.140625" style="1"/>
  </cols>
  <sheetData>
    <row r="1" spans="1:36" ht="15.2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"/>
    </row>
    <row r="2" spans="1:36" ht="33" customHeight="1" x14ac:dyDescent="0.25">
      <c r="A2" s="43" t="s">
        <v>53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11"/>
      <c r="AG2" s="11"/>
      <c r="AH2" s="11"/>
      <c r="AI2" s="11"/>
      <c r="AJ2" s="3"/>
    </row>
    <row r="3" spans="1:36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"/>
    </row>
    <row r="4" spans="1:36" ht="15.2" customHeight="1" x14ac:dyDescent="0.25">
      <c r="A4" s="38" t="s">
        <v>70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4"/>
      <c r="AI4" s="4"/>
      <c r="AJ4" s="3"/>
    </row>
    <row r="5" spans="1:36" ht="15.75" customHeight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5"/>
      <c r="AI5" s="5"/>
      <c r="AJ5" s="3"/>
    </row>
    <row r="6" spans="1:36" ht="12.7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3"/>
    </row>
    <row r="7" spans="1:36" ht="30" customHeight="1" x14ac:dyDescent="0.25">
      <c r="A7" s="51" t="s">
        <v>0</v>
      </c>
      <c r="B7" s="53" t="s">
        <v>1</v>
      </c>
      <c r="C7" s="55" t="s">
        <v>1</v>
      </c>
      <c r="D7" s="57" t="s">
        <v>1</v>
      </c>
      <c r="E7" s="44" t="s">
        <v>2</v>
      </c>
      <c r="F7" s="45"/>
      <c r="G7" s="45"/>
      <c r="H7" s="44" t="s">
        <v>3</v>
      </c>
      <c r="I7" s="45"/>
      <c r="J7" s="45"/>
      <c r="K7" s="41" t="s">
        <v>1</v>
      </c>
      <c r="L7" s="41" t="s">
        <v>1</v>
      </c>
      <c r="M7" s="41" t="s">
        <v>1</v>
      </c>
      <c r="N7" s="41" t="s">
        <v>1</v>
      </c>
      <c r="O7" s="41" t="s">
        <v>4</v>
      </c>
      <c r="P7" s="41" t="s">
        <v>1</v>
      </c>
      <c r="Q7" s="41" t="s">
        <v>5</v>
      </c>
      <c r="R7" s="41" t="s">
        <v>1</v>
      </c>
      <c r="S7" s="41" t="s">
        <v>1</v>
      </c>
      <c r="T7" s="41" t="s">
        <v>1</v>
      </c>
      <c r="U7" s="41" t="s">
        <v>1</v>
      </c>
      <c r="V7" s="41" t="s">
        <v>1</v>
      </c>
      <c r="W7" s="41" t="s">
        <v>1</v>
      </c>
      <c r="X7" s="44" t="s">
        <v>6</v>
      </c>
      <c r="Y7" s="45"/>
      <c r="Z7" s="45"/>
      <c r="AA7" s="46" t="s">
        <v>7</v>
      </c>
      <c r="AB7" s="47"/>
      <c r="AC7" s="48"/>
      <c r="AD7" s="44" t="s">
        <v>58</v>
      </c>
      <c r="AE7" s="45"/>
      <c r="AF7" s="35" t="s">
        <v>8</v>
      </c>
      <c r="AG7" s="36"/>
      <c r="AH7" s="35" t="s">
        <v>9</v>
      </c>
      <c r="AI7" s="36"/>
      <c r="AJ7" s="3"/>
    </row>
    <row r="8" spans="1:36" x14ac:dyDescent="0.25">
      <c r="A8" s="52"/>
      <c r="B8" s="54"/>
      <c r="C8" s="56"/>
      <c r="D8" s="58"/>
      <c r="E8" s="12" t="s">
        <v>1</v>
      </c>
      <c r="F8" s="12" t="s">
        <v>1</v>
      </c>
      <c r="G8" s="12" t="s">
        <v>1</v>
      </c>
      <c r="H8" s="12" t="s">
        <v>1</v>
      </c>
      <c r="I8" s="12" t="s">
        <v>1</v>
      </c>
      <c r="J8" s="12" t="s">
        <v>1</v>
      </c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12" t="s">
        <v>1</v>
      </c>
      <c r="Y8" s="12" t="s">
        <v>1</v>
      </c>
      <c r="Z8" s="12" t="s">
        <v>1</v>
      </c>
      <c r="AA8" s="12" t="s">
        <v>1</v>
      </c>
      <c r="AB8" s="12" t="s">
        <v>1</v>
      </c>
      <c r="AC8" s="12" t="s">
        <v>69</v>
      </c>
      <c r="AD8" s="12" t="s">
        <v>10</v>
      </c>
      <c r="AE8" s="12" t="s">
        <v>11</v>
      </c>
      <c r="AF8" s="6" t="s">
        <v>1</v>
      </c>
      <c r="AG8" s="6" t="s">
        <v>1</v>
      </c>
      <c r="AH8" s="6" t="s">
        <v>1</v>
      </c>
      <c r="AI8" s="6" t="s">
        <v>1</v>
      </c>
      <c r="AJ8" s="3"/>
    </row>
    <row r="9" spans="1:36" x14ac:dyDescent="0.25">
      <c r="A9" s="23" t="s">
        <v>13</v>
      </c>
      <c r="B9" s="13" t="s">
        <v>12</v>
      </c>
      <c r="C9" s="13"/>
      <c r="D9" s="13"/>
      <c r="E9" s="14"/>
      <c r="F9" s="13"/>
      <c r="G9" s="13"/>
      <c r="H9" s="13"/>
      <c r="I9" s="13"/>
      <c r="J9" s="13"/>
      <c r="K9" s="13"/>
      <c r="L9" s="13"/>
      <c r="M9" s="13"/>
      <c r="N9" s="15">
        <v>0</v>
      </c>
      <c r="O9" s="15">
        <f>O10+O18</f>
        <v>21589000</v>
      </c>
      <c r="P9" s="15">
        <v>0</v>
      </c>
      <c r="Q9" s="15">
        <f>Q10+Q18</f>
        <v>21589000</v>
      </c>
      <c r="R9" s="15">
        <v>20401400</v>
      </c>
      <c r="S9" s="15">
        <v>20401400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3665363.59</v>
      </c>
      <c r="Z9" s="15">
        <v>3665363.59</v>
      </c>
      <c r="AA9" s="15">
        <v>0</v>
      </c>
      <c r="AB9" s="15">
        <v>3665363.59</v>
      </c>
      <c r="AC9" s="15">
        <f>AC10+AC18</f>
        <v>3954449.06</v>
      </c>
      <c r="AD9" s="15">
        <f>Q9-AC9</f>
        <v>17634550.940000001</v>
      </c>
      <c r="AE9" s="16">
        <f>AC9/Q9</f>
        <v>0.18316962619852703</v>
      </c>
      <c r="AF9" s="7">
        <v>16736036.41</v>
      </c>
      <c r="AG9" s="8">
        <v>0.17966235601478331</v>
      </c>
      <c r="AH9" s="7">
        <v>0</v>
      </c>
      <c r="AI9" s="8"/>
      <c r="AJ9" s="3"/>
    </row>
    <row r="10" spans="1:36" x14ac:dyDescent="0.25">
      <c r="A10" s="23" t="s">
        <v>62</v>
      </c>
      <c r="B10" s="13"/>
      <c r="C10" s="13"/>
      <c r="D10" s="13"/>
      <c r="E10" s="14"/>
      <c r="F10" s="13"/>
      <c r="G10" s="13"/>
      <c r="H10" s="13"/>
      <c r="I10" s="13"/>
      <c r="J10" s="13"/>
      <c r="K10" s="13"/>
      <c r="L10" s="13"/>
      <c r="M10" s="13"/>
      <c r="N10" s="15"/>
      <c r="O10" s="15">
        <f>O11+O12+O13+O14+O15</f>
        <v>18939000</v>
      </c>
      <c r="P10" s="15"/>
      <c r="Q10" s="15">
        <f>Q11+Q12+Q13+Q14+Q15</f>
        <v>18939000</v>
      </c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>
        <f>AC11+AC12+AC13+AC14+AC15</f>
        <v>3157335.97</v>
      </c>
      <c r="AD10" s="15">
        <f>AC10-Q10</f>
        <v>-15781664.029999999</v>
      </c>
      <c r="AE10" s="16">
        <f>AC10/Q10</f>
        <v>0.16671080680078146</v>
      </c>
      <c r="AF10" s="7"/>
      <c r="AG10" s="8"/>
      <c r="AH10" s="7"/>
      <c r="AI10" s="8"/>
      <c r="AJ10" s="3"/>
    </row>
    <row r="11" spans="1:36" outlineLevel="1" x14ac:dyDescent="0.25">
      <c r="A11" s="24" t="s">
        <v>51</v>
      </c>
      <c r="B11" s="17" t="s">
        <v>14</v>
      </c>
      <c r="C11" s="17"/>
      <c r="D11" s="17"/>
      <c r="E11" s="18"/>
      <c r="F11" s="17"/>
      <c r="G11" s="17"/>
      <c r="H11" s="17"/>
      <c r="I11" s="17"/>
      <c r="J11" s="17"/>
      <c r="K11" s="17"/>
      <c r="L11" s="17"/>
      <c r="M11" s="17"/>
      <c r="N11" s="19">
        <v>0</v>
      </c>
      <c r="O11" s="19">
        <v>11164900</v>
      </c>
      <c r="P11" s="19">
        <v>0</v>
      </c>
      <c r="Q11" s="19">
        <v>11164900</v>
      </c>
      <c r="R11" s="19">
        <v>10442600</v>
      </c>
      <c r="S11" s="19">
        <v>10442600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1886040.92</v>
      </c>
      <c r="Z11" s="19">
        <v>1886040.92</v>
      </c>
      <c r="AA11" s="19">
        <v>0</v>
      </c>
      <c r="AB11" s="19">
        <v>1886040.92</v>
      </c>
      <c r="AC11" s="19">
        <v>2218229.66</v>
      </c>
      <c r="AD11" s="19">
        <f>Q11-AC11</f>
        <v>8946670.3399999999</v>
      </c>
      <c r="AE11" s="20">
        <f t="shared" ref="AE11:AE17" si="0">AC11/Q11</f>
        <v>0.19867886501446499</v>
      </c>
      <c r="AF11" s="7">
        <v>8556559.0800000001</v>
      </c>
      <c r="AG11" s="8">
        <v>0.18061028096451076</v>
      </c>
      <c r="AH11" s="7">
        <v>0</v>
      </c>
      <c r="AI11" s="8"/>
      <c r="AJ11" s="3"/>
    </row>
    <row r="12" spans="1:36" outlineLevel="1" x14ac:dyDescent="0.25">
      <c r="A12" s="24" t="s">
        <v>52</v>
      </c>
      <c r="B12" s="17" t="s">
        <v>15</v>
      </c>
      <c r="C12" s="17"/>
      <c r="D12" s="17"/>
      <c r="E12" s="18"/>
      <c r="F12" s="17"/>
      <c r="G12" s="17"/>
      <c r="H12" s="17"/>
      <c r="I12" s="17"/>
      <c r="J12" s="17"/>
      <c r="K12" s="17"/>
      <c r="L12" s="17"/>
      <c r="M12" s="17"/>
      <c r="N12" s="19">
        <v>0</v>
      </c>
      <c r="O12" s="19">
        <v>2657000</v>
      </c>
      <c r="P12" s="19">
        <v>0</v>
      </c>
      <c r="Q12" s="19">
        <v>2657000</v>
      </c>
      <c r="R12" s="19">
        <v>2594800</v>
      </c>
      <c r="S12" s="19">
        <v>2594800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581810.18000000005</v>
      </c>
      <c r="Z12" s="19">
        <v>581810.18000000005</v>
      </c>
      <c r="AA12" s="19">
        <v>0</v>
      </c>
      <c r="AB12" s="19">
        <v>581810.18000000005</v>
      </c>
      <c r="AC12" s="19">
        <v>685238.67</v>
      </c>
      <c r="AD12" s="19">
        <f>Q12-AC12</f>
        <v>1971761.33</v>
      </c>
      <c r="AE12" s="20">
        <f t="shared" si="0"/>
        <v>0.25789938652615735</v>
      </c>
      <c r="AF12" s="7">
        <v>2012989.82</v>
      </c>
      <c r="AG12" s="8">
        <v>0.22422158933251118</v>
      </c>
      <c r="AH12" s="7">
        <v>0</v>
      </c>
      <c r="AI12" s="8"/>
      <c r="AJ12" s="3"/>
    </row>
    <row r="13" spans="1:36" outlineLevel="3" x14ac:dyDescent="0.25">
      <c r="A13" s="24" t="s">
        <v>17</v>
      </c>
      <c r="B13" s="17" t="s">
        <v>16</v>
      </c>
      <c r="C13" s="17"/>
      <c r="D13" s="17"/>
      <c r="E13" s="18"/>
      <c r="F13" s="17"/>
      <c r="G13" s="17"/>
      <c r="H13" s="17"/>
      <c r="I13" s="17"/>
      <c r="J13" s="17"/>
      <c r="K13" s="17"/>
      <c r="L13" s="17"/>
      <c r="M13" s="17"/>
      <c r="N13" s="19">
        <v>0</v>
      </c>
      <c r="O13" s="19">
        <v>30000</v>
      </c>
      <c r="P13" s="19">
        <v>0</v>
      </c>
      <c r="Q13" s="19">
        <v>30000</v>
      </c>
      <c r="R13" s="19">
        <v>17700</v>
      </c>
      <c r="S13" s="19">
        <v>17700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17679.71</v>
      </c>
      <c r="Z13" s="19">
        <v>17679.71</v>
      </c>
      <c r="AA13" s="19">
        <v>0</v>
      </c>
      <c r="AB13" s="19">
        <v>17679.71</v>
      </c>
      <c r="AC13" s="19">
        <v>33348.5</v>
      </c>
      <c r="AD13" s="19">
        <f>Q13-AC13</f>
        <v>-3348.5</v>
      </c>
      <c r="AE13" s="20">
        <f t="shared" si="0"/>
        <v>1.1116166666666667</v>
      </c>
      <c r="AF13" s="7">
        <v>20.29</v>
      </c>
      <c r="AG13" s="8">
        <v>0.99885367231638422</v>
      </c>
      <c r="AH13" s="7">
        <v>0</v>
      </c>
      <c r="AI13" s="8"/>
      <c r="AJ13" s="3"/>
    </row>
    <row r="14" spans="1:36" outlineLevel="3" x14ac:dyDescent="0.25">
      <c r="A14" s="24" t="s">
        <v>19</v>
      </c>
      <c r="B14" s="17" t="s">
        <v>18</v>
      </c>
      <c r="C14" s="17"/>
      <c r="D14" s="17"/>
      <c r="E14" s="18"/>
      <c r="F14" s="17"/>
      <c r="G14" s="17"/>
      <c r="H14" s="17"/>
      <c r="I14" s="17"/>
      <c r="J14" s="17"/>
      <c r="K14" s="17"/>
      <c r="L14" s="17"/>
      <c r="M14" s="17"/>
      <c r="N14" s="19">
        <v>0</v>
      </c>
      <c r="O14" s="19">
        <v>1343400</v>
      </c>
      <c r="P14" s="19">
        <v>0</v>
      </c>
      <c r="Q14" s="19">
        <v>1343400</v>
      </c>
      <c r="R14" s="19">
        <v>1426500</v>
      </c>
      <c r="S14" s="19">
        <v>1426500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36318.33</v>
      </c>
      <c r="Z14" s="19">
        <v>36318.33</v>
      </c>
      <c r="AA14" s="19">
        <v>0</v>
      </c>
      <c r="AB14" s="19">
        <v>36318.33</v>
      </c>
      <c r="AC14" s="19">
        <v>-49845.53</v>
      </c>
      <c r="AD14" s="19">
        <f>Q14-AC14</f>
        <v>1393245.53</v>
      </c>
      <c r="AE14" s="20">
        <f t="shared" si="0"/>
        <v>-3.7104012207830876E-2</v>
      </c>
      <c r="AF14" s="7">
        <v>1390181.67</v>
      </c>
      <c r="AG14" s="8">
        <v>2.5459747634069399E-2</v>
      </c>
      <c r="AH14" s="7">
        <v>0</v>
      </c>
      <c r="AI14" s="8"/>
      <c r="AJ14" s="3"/>
    </row>
    <row r="15" spans="1:36" outlineLevel="3" x14ac:dyDescent="0.25">
      <c r="A15" s="28" t="s">
        <v>55</v>
      </c>
      <c r="B15" s="29" t="s">
        <v>20</v>
      </c>
      <c r="C15" s="29"/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31">
        <v>0</v>
      </c>
      <c r="O15" s="31">
        <f>O16+O17</f>
        <v>3743700</v>
      </c>
      <c r="P15" s="31">
        <v>0</v>
      </c>
      <c r="Q15" s="31">
        <f>Q16+Q17</f>
        <v>3743700</v>
      </c>
      <c r="R15" s="31">
        <v>3769800</v>
      </c>
      <c r="S15" s="31">
        <v>3769800</v>
      </c>
      <c r="T15" s="31">
        <v>0</v>
      </c>
      <c r="U15" s="31">
        <v>0</v>
      </c>
      <c r="V15" s="31">
        <v>0</v>
      </c>
      <c r="W15" s="31">
        <v>0</v>
      </c>
      <c r="X15" s="31">
        <v>0</v>
      </c>
      <c r="Y15" s="31">
        <v>338789.38</v>
      </c>
      <c r="Z15" s="31">
        <v>338789.38</v>
      </c>
      <c r="AA15" s="31">
        <v>0</v>
      </c>
      <c r="AB15" s="31">
        <v>338789.38</v>
      </c>
      <c r="AC15" s="31">
        <f>AC16+AC17</f>
        <v>270364.67</v>
      </c>
      <c r="AD15" s="31">
        <f>AD16+AD17</f>
        <v>3473335.33</v>
      </c>
      <c r="AE15" s="20">
        <f t="shared" si="0"/>
        <v>7.2218572535192455E-2</v>
      </c>
      <c r="AF15" s="7">
        <v>3431010.62</v>
      </c>
      <c r="AG15" s="8">
        <v>8.9869324632606509E-2</v>
      </c>
      <c r="AH15" s="7">
        <v>0</v>
      </c>
      <c r="AI15" s="8"/>
      <c r="AJ15" s="3"/>
    </row>
    <row r="16" spans="1:36" outlineLevel="4" x14ac:dyDescent="0.25">
      <c r="A16" s="24" t="s">
        <v>22</v>
      </c>
      <c r="B16" s="17" t="s">
        <v>21</v>
      </c>
      <c r="C16" s="17"/>
      <c r="D16" s="17"/>
      <c r="E16" s="18"/>
      <c r="F16" s="17"/>
      <c r="G16" s="17"/>
      <c r="H16" s="17"/>
      <c r="I16" s="17"/>
      <c r="J16" s="17"/>
      <c r="K16" s="17"/>
      <c r="L16" s="17"/>
      <c r="M16" s="17"/>
      <c r="N16" s="19">
        <v>0</v>
      </c>
      <c r="O16" s="19">
        <v>2620600</v>
      </c>
      <c r="P16" s="19">
        <v>0</v>
      </c>
      <c r="Q16" s="19">
        <v>2620600</v>
      </c>
      <c r="R16" s="19">
        <v>3128900</v>
      </c>
      <c r="S16" s="19">
        <v>3128900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317767.93</v>
      </c>
      <c r="Z16" s="19">
        <v>317767.93</v>
      </c>
      <c r="AA16" s="19">
        <v>0</v>
      </c>
      <c r="AB16" s="19">
        <v>317767.93</v>
      </c>
      <c r="AC16" s="19">
        <v>223782.75</v>
      </c>
      <c r="AD16" s="19">
        <f>+Q16-AC16</f>
        <v>2396817.25</v>
      </c>
      <c r="AE16" s="20">
        <f t="shared" si="0"/>
        <v>8.5393707547889802E-2</v>
      </c>
      <c r="AF16" s="7">
        <v>2811132.07</v>
      </c>
      <c r="AG16" s="8">
        <v>0.10155899197801144</v>
      </c>
      <c r="AH16" s="7">
        <v>0</v>
      </c>
      <c r="AI16" s="8"/>
      <c r="AJ16" s="3"/>
    </row>
    <row r="17" spans="1:36" outlineLevel="4" x14ac:dyDescent="0.25">
      <c r="A17" s="24" t="s">
        <v>24</v>
      </c>
      <c r="B17" s="17" t="s">
        <v>23</v>
      </c>
      <c r="C17" s="17"/>
      <c r="D17" s="17"/>
      <c r="E17" s="18"/>
      <c r="F17" s="17"/>
      <c r="G17" s="17"/>
      <c r="H17" s="17"/>
      <c r="I17" s="17"/>
      <c r="J17" s="17"/>
      <c r="K17" s="17"/>
      <c r="L17" s="17"/>
      <c r="M17" s="17"/>
      <c r="N17" s="19">
        <v>0</v>
      </c>
      <c r="O17" s="19">
        <v>1123100</v>
      </c>
      <c r="P17" s="19">
        <v>0</v>
      </c>
      <c r="Q17" s="19">
        <v>1123100</v>
      </c>
      <c r="R17" s="19">
        <v>640900</v>
      </c>
      <c r="S17" s="19">
        <v>640900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21021.45</v>
      </c>
      <c r="Z17" s="19">
        <v>21021.45</v>
      </c>
      <c r="AA17" s="19">
        <v>0</v>
      </c>
      <c r="AB17" s="19">
        <v>21021.45</v>
      </c>
      <c r="AC17" s="19">
        <v>46581.919999999998</v>
      </c>
      <c r="AD17" s="19">
        <f>Q17-AC17</f>
        <v>1076518.08</v>
      </c>
      <c r="AE17" s="20">
        <f t="shared" si="0"/>
        <v>4.1476199804113614E-2</v>
      </c>
      <c r="AF17" s="7">
        <v>619878.55000000005</v>
      </c>
      <c r="AG17" s="8">
        <v>3.2799890778592605E-2</v>
      </c>
      <c r="AH17" s="7">
        <v>0</v>
      </c>
      <c r="AI17" s="8"/>
      <c r="AJ17" s="3"/>
    </row>
    <row r="18" spans="1:36" outlineLevel="4" x14ac:dyDescent="0.25">
      <c r="A18" s="23" t="s">
        <v>63</v>
      </c>
      <c r="B18" s="17"/>
      <c r="C18" s="17"/>
      <c r="D18" s="17"/>
      <c r="E18" s="18"/>
      <c r="F18" s="17"/>
      <c r="G18" s="17"/>
      <c r="H18" s="17"/>
      <c r="I18" s="17"/>
      <c r="J18" s="17"/>
      <c r="K18" s="17"/>
      <c r="L18" s="17"/>
      <c r="M18" s="17"/>
      <c r="N18" s="19"/>
      <c r="O18" s="15">
        <f>O19+O23+O25+O27</f>
        <v>2650000</v>
      </c>
      <c r="P18" s="15"/>
      <c r="Q18" s="15">
        <f>Q19+Q23+Q25+Q27</f>
        <v>2650000</v>
      </c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>
        <f>AC19+AC23+AC25+AC27+AC31</f>
        <v>797113.09</v>
      </c>
      <c r="AD18" s="15">
        <f>Q18-AC18</f>
        <v>1852886.9100000001</v>
      </c>
      <c r="AE18" s="16">
        <f>AC18/Q18</f>
        <v>0.30079739245283016</v>
      </c>
      <c r="AF18" s="7"/>
      <c r="AG18" s="8"/>
      <c r="AH18" s="7"/>
      <c r="AI18" s="8"/>
      <c r="AJ18" s="3"/>
    </row>
    <row r="19" spans="1:36" ht="38.25" outlineLevel="1" x14ac:dyDescent="0.25">
      <c r="A19" s="23" t="s">
        <v>56</v>
      </c>
      <c r="B19" s="13" t="s">
        <v>25</v>
      </c>
      <c r="C19" s="13"/>
      <c r="D19" s="13"/>
      <c r="E19" s="14"/>
      <c r="F19" s="13"/>
      <c r="G19" s="13"/>
      <c r="H19" s="13"/>
      <c r="I19" s="13"/>
      <c r="J19" s="13"/>
      <c r="K19" s="13"/>
      <c r="L19" s="13"/>
      <c r="M19" s="13"/>
      <c r="N19" s="15">
        <v>0</v>
      </c>
      <c r="O19" s="15">
        <v>2500000</v>
      </c>
      <c r="P19" s="15">
        <v>0</v>
      </c>
      <c r="Q19" s="15">
        <f>Q20+Q21+Q22</f>
        <v>2500000</v>
      </c>
      <c r="R19" s="15">
        <v>2000000</v>
      </c>
      <c r="S19" s="15">
        <v>2000000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695000.5</v>
      </c>
      <c r="Z19" s="15">
        <v>695000.5</v>
      </c>
      <c r="AA19" s="15">
        <v>0</v>
      </c>
      <c r="AB19" s="15">
        <v>695000.5</v>
      </c>
      <c r="AC19" s="15">
        <f>AC20+AC21+AC22</f>
        <v>596748.37</v>
      </c>
      <c r="AD19" s="15">
        <f>AD20+AD21+AD22</f>
        <v>1903251.63</v>
      </c>
      <c r="AE19" s="16">
        <f t="shared" ref="AE19:AE39" si="1">AC19/Q19</f>
        <v>0.23869934800000001</v>
      </c>
      <c r="AF19" s="7">
        <v>1304999.5</v>
      </c>
      <c r="AG19" s="8">
        <v>0.34750025000000001</v>
      </c>
      <c r="AH19" s="7">
        <v>0</v>
      </c>
      <c r="AI19" s="8"/>
      <c r="AJ19" s="3"/>
    </row>
    <row r="20" spans="1:36" ht="63.75" outlineLevel="4" x14ac:dyDescent="0.25">
      <c r="A20" s="24" t="s">
        <v>27</v>
      </c>
      <c r="B20" s="17" t="s">
        <v>26</v>
      </c>
      <c r="C20" s="17"/>
      <c r="D20" s="17"/>
      <c r="E20" s="18"/>
      <c r="F20" s="17"/>
      <c r="G20" s="17"/>
      <c r="H20" s="17"/>
      <c r="I20" s="17"/>
      <c r="J20" s="17"/>
      <c r="K20" s="17"/>
      <c r="L20" s="17"/>
      <c r="M20" s="17"/>
      <c r="N20" s="19">
        <v>0</v>
      </c>
      <c r="O20" s="19">
        <v>400000</v>
      </c>
      <c r="P20" s="19">
        <v>0</v>
      </c>
      <c r="Q20" s="19">
        <v>400000</v>
      </c>
      <c r="R20" s="19">
        <v>400000</v>
      </c>
      <c r="S20" s="19">
        <v>400000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98324.97</v>
      </c>
      <c r="Z20" s="19">
        <v>98324.97</v>
      </c>
      <c r="AA20" s="19">
        <v>0</v>
      </c>
      <c r="AB20" s="19">
        <v>98324.97</v>
      </c>
      <c r="AC20" s="19">
        <v>48503.14</v>
      </c>
      <c r="AD20" s="19">
        <f>Q20-AC20</f>
        <v>351496.86</v>
      </c>
      <c r="AE20" s="20">
        <f t="shared" si="1"/>
        <v>0.12125785</v>
      </c>
      <c r="AF20" s="7">
        <v>301675.03000000003</v>
      </c>
      <c r="AG20" s="8">
        <v>0.245812425</v>
      </c>
      <c r="AH20" s="7">
        <v>0</v>
      </c>
      <c r="AI20" s="8"/>
      <c r="AJ20" s="3"/>
    </row>
    <row r="21" spans="1:36" ht="76.5" outlineLevel="4" x14ac:dyDescent="0.25">
      <c r="A21" s="24" t="s">
        <v>29</v>
      </c>
      <c r="B21" s="17" t="s">
        <v>28</v>
      </c>
      <c r="C21" s="17"/>
      <c r="D21" s="17"/>
      <c r="E21" s="18"/>
      <c r="F21" s="17"/>
      <c r="G21" s="17"/>
      <c r="H21" s="17"/>
      <c r="I21" s="17"/>
      <c r="J21" s="17"/>
      <c r="K21" s="17"/>
      <c r="L21" s="17"/>
      <c r="M21" s="17"/>
      <c r="N21" s="19">
        <v>0</v>
      </c>
      <c r="O21" s="19">
        <v>1200000</v>
      </c>
      <c r="P21" s="19">
        <v>0</v>
      </c>
      <c r="Q21" s="19">
        <v>1200000</v>
      </c>
      <c r="R21" s="19">
        <v>1200000</v>
      </c>
      <c r="S21" s="19">
        <v>1200000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287647.11</v>
      </c>
      <c r="Z21" s="19">
        <v>287647.11</v>
      </c>
      <c r="AA21" s="19">
        <v>0</v>
      </c>
      <c r="AB21" s="19">
        <v>287647.11</v>
      </c>
      <c r="AC21" s="19">
        <v>252104.71</v>
      </c>
      <c r="AD21" s="19">
        <f>Q21-AC21</f>
        <v>947895.29</v>
      </c>
      <c r="AE21" s="20">
        <f t="shared" si="1"/>
        <v>0.21008725833333333</v>
      </c>
      <c r="AF21" s="7">
        <v>912352.89</v>
      </c>
      <c r="AG21" s="8">
        <v>0.23970592499999999</v>
      </c>
      <c r="AH21" s="7">
        <v>0</v>
      </c>
      <c r="AI21" s="8"/>
      <c r="AJ21" s="3"/>
    </row>
    <row r="22" spans="1:36" ht="76.5" outlineLevel="7" x14ac:dyDescent="0.25">
      <c r="A22" s="24" t="s">
        <v>31</v>
      </c>
      <c r="B22" s="17" t="s">
        <v>30</v>
      </c>
      <c r="C22" s="17"/>
      <c r="D22" s="17"/>
      <c r="E22" s="18"/>
      <c r="F22" s="17"/>
      <c r="G22" s="17"/>
      <c r="H22" s="17"/>
      <c r="I22" s="17"/>
      <c r="J22" s="17"/>
      <c r="K22" s="17"/>
      <c r="L22" s="17"/>
      <c r="M22" s="17"/>
      <c r="N22" s="19">
        <v>0</v>
      </c>
      <c r="O22" s="19">
        <v>900000</v>
      </c>
      <c r="P22" s="19">
        <v>0</v>
      </c>
      <c r="Q22" s="19">
        <v>900000</v>
      </c>
      <c r="R22" s="19">
        <v>400000</v>
      </c>
      <c r="S22" s="19">
        <v>400000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309028.42</v>
      </c>
      <c r="Z22" s="19">
        <v>309028.42</v>
      </c>
      <c r="AA22" s="19">
        <v>0</v>
      </c>
      <c r="AB22" s="19">
        <v>309028.42</v>
      </c>
      <c r="AC22" s="19">
        <v>296140.52</v>
      </c>
      <c r="AD22" s="27">
        <f>Q22-AC22</f>
        <v>603859.48</v>
      </c>
      <c r="AE22" s="20">
        <f t="shared" si="1"/>
        <v>0.32904502222222226</v>
      </c>
      <c r="AF22" s="7">
        <v>90971.58</v>
      </c>
      <c r="AG22" s="8">
        <v>0.77257105000000004</v>
      </c>
      <c r="AH22" s="7">
        <v>0</v>
      </c>
      <c r="AI22" s="8"/>
      <c r="AJ22" s="3"/>
    </row>
    <row r="23" spans="1:36" ht="25.5" outlineLevel="1" x14ac:dyDescent="0.25">
      <c r="A23" s="23" t="s">
        <v>33</v>
      </c>
      <c r="B23" s="13" t="s">
        <v>32</v>
      </c>
      <c r="C23" s="13"/>
      <c r="D23" s="13"/>
      <c r="E23" s="14"/>
      <c r="F23" s="13"/>
      <c r="G23" s="13"/>
      <c r="H23" s="13"/>
      <c r="I23" s="13"/>
      <c r="J23" s="13"/>
      <c r="K23" s="13"/>
      <c r="L23" s="13"/>
      <c r="M23" s="13"/>
      <c r="N23" s="15">
        <v>0</v>
      </c>
      <c r="O23" s="25" t="s">
        <v>57</v>
      </c>
      <c r="P23" s="25">
        <v>0</v>
      </c>
      <c r="Q23" s="25" t="s">
        <v>57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14591.6</v>
      </c>
      <c r="Z23" s="15">
        <v>14591.6</v>
      </c>
      <c r="AA23" s="15">
        <v>0</v>
      </c>
      <c r="AB23" s="15">
        <v>14591.6</v>
      </c>
      <c r="AC23" s="15">
        <f>AC24</f>
        <v>2474.85</v>
      </c>
      <c r="AD23" s="15">
        <f>AD24</f>
        <v>-2474.85</v>
      </c>
      <c r="AE23" s="20" t="e">
        <f t="shared" si="1"/>
        <v>#DIV/0!</v>
      </c>
      <c r="AF23" s="7">
        <v>-14591.6</v>
      </c>
      <c r="AG23" s="8"/>
      <c r="AH23" s="7">
        <v>0</v>
      </c>
      <c r="AI23" s="8"/>
      <c r="AJ23" s="3"/>
    </row>
    <row r="24" spans="1:36" ht="38.25" outlineLevel="7" x14ac:dyDescent="0.25">
      <c r="A24" s="24" t="s">
        <v>35</v>
      </c>
      <c r="B24" s="17" t="s">
        <v>34</v>
      </c>
      <c r="C24" s="17"/>
      <c r="D24" s="17"/>
      <c r="E24" s="18"/>
      <c r="F24" s="17"/>
      <c r="G24" s="17"/>
      <c r="H24" s="17"/>
      <c r="I24" s="17"/>
      <c r="J24" s="17"/>
      <c r="K24" s="17"/>
      <c r="L24" s="17"/>
      <c r="M24" s="17"/>
      <c r="N24" s="19">
        <v>0</v>
      </c>
      <c r="O24" s="26" t="s">
        <v>57</v>
      </c>
      <c r="P24" s="26">
        <v>0</v>
      </c>
      <c r="Q24" s="26" t="s">
        <v>57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14591.6</v>
      </c>
      <c r="Z24" s="19">
        <v>14591.6</v>
      </c>
      <c r="AA24" s="19">
        <v>0</v>
      </c>
      <c r="AB24" s="19">
        <v>14591.6</v>
      </c>
      <c r="AC24" s="19">
        <v>2474.85</v>
      </c>
      <c r="AD24" s="19">
        <f>Q24-AC24</f>
        <v>-2474.85</v>
      </c>
      <c r="AE24" s="20" t="e">
        <f t="shared" si="1"/>
        <v>#DIV/0!</v>
      </c>
      <c r="AF24" s="7">
        <v>-14591.6</v>
      </c>
      <c r="AG24" s="8"/>
      <c r="AH24" s="7">
        <v>0</v>
      </c>
      <c r="AI24" s="8"/>
      <c r="AJ24" s="3"/>
    </row>
    <row r="25" spans="1:36" ht="25.5" outlineLevel="1" x14ac:dyDescent="0.25">
      <c r="A25" s="23" t="s">
        <v>37</v>
      </c>
      <c r="B25" s="13" t="s">
        <v>36</v>
      </c>
      <c r="C25" s="13"/>
      <c r="D25" s="13"/>
      <c r="E25" s="14"/>
      <c r="F25" s="13"/>
      <c r="G25" s="13"/>
      <c r="H25" s="13"/>
      <c r="I25" s="13"/>
      <c r="J25" s="13"/>
      <c r="K25" s="13"/>
      <c r="L25" s="13"/>
      <c r="M25" s="13"/>
      <c r="N25" s="15">
        <v>0</v>
      </c>
      <c r="O25" s="15">
        <v>150000</v>
      </c>
      <c r="P25" s="15">
        <v>0</v>
      </c>
      <c r="Q25" s="15">
        <v>150000</v>
      </c>
      <c r="R25" s="15">
        <v>150000</v>
      </c>
      <c r="S25" s="15">
        <v>150000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26403.87</v>
      </c>
      <c r="Z25" s="15">
        <v>26403.87</v>
      </c>
      <c r="AA25" s="15">
        <v>0</v>
      </c>
      <c r="AB25" s="15">
        <v>26403.87</v>
      </c>
      <c r="AC25" s="15">
        <f>AC26</f>
        <v>185419.95</v>
      </c>
      <c r="AD25" s="15">
        <f>AD26</f>
        <v>-35419.950000000012</v>
      </c>
      <c r="AE25" s="16">
        <f t="shared" si="1"/>
        <v>1.2361330000000001</v>
      </c>
      <c r="AF25" s="7">
        <v>123596.13</v>
      </c>
      <c r="AG25" s="8">
        <v>0.17602580000000001</v>
      </c>
      <c r="AH25" s="7">
        <v>0</v>
      </c>
      <c r="AI25" s="8"/>
      <c r="AJ25" s="3"/>
    </row>
    <row r="26" spans="1:36" outlineLevel="7" x14ac:dyDescent="0.25">
      <c r="A26" s="24" t="s">
        <v>67</v>
      </c>
      <c r="B26" s="17" t="s">
        <v>38</v>
      </c>
      <c r="C26" s="17"/>
      <c r="D26" s="17"/>
      <c r="E26" s="18"/>
      <c r="F26" s="17"/>
      <c r="G26" s="17"/>
      <c r="H26" s="17"/>
      <c r="I26" s="17"/>
      <c r="J26" s="17"/>
      <c r="K26" s="17"/>
      <c r="L26" s="17"/>
      <c r="M26" s="17"/>
      <c r="N26" s="19">
        <v>0</v>
      </c>
      <c r="O26" s="19">
        <v>150000</v>
      </c>
      <c r="P26" s="19">
        <v>0</v>
      </c>
      <c r="Q26" s="19">
        <v>150000</v>
      </c>
      <c r="R26" s="19">
        <v>150000</v>
      </c>
      <c r="S26" s="19">
        <v>150000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26403.87</v>
      </c>
      <c r="Z26" s="19">
        <v>26403.87</v>
      </c>
      <c r="AA26" s="19">
        <v>0</v>
      </c>
      <c r="AB26" s="19">
        <v>26403.87</v>
      </c>
      <c r="AC26" s="19">
        <v>185419.95</v>
      </c>
      <c r="AD26" s="19">
        <f>Q26-AC26</f>
        <v>-35419.950000000012</v>
      </c>
      <c r="AE26" s="20">
        <f t="shared" si="1"/>
        <v>1.2361330000000001</v>
      </c>
      <c r="AF26" s="7">
        <v>123596.13</v>
      </c>
      <c r="AG26" s="8">
        <v>0.17602580000000001</v>
      </c>
      <c r="AH26" s="7">
        <v>0</v>
      </c>
      <c r="AI26" s="8"/>
      <c r="AJ26" s="3"/>
    </row>
    <row r="27" spans="1:36" outlineLevel="1" x14ac:dyDescent="0.25">
      <c r="A27" s="23" t="s">
        <v>40</v>
      </c>
      <c r="B27" s="13" t="s">
        <v>39</v>
      </c>
      <c r="C27" s="13"/>
      <c r="D27" s="13"/>
      <c r="E27" s="14"/>
      <c r="F27" s="13"/>
      <c r="G27" s="13"/>
      <c r="H27" s="13"/>
      <c r="I27" s="13"/>
      <c r="J27" s="13"/>
      <c r="K27" s="13"/>
      <c r="L27" s="13"/>
      <c r="M27" s="13"/>
      <c r="N27" s="15">
        <v>0</v>
      </c>
      <c r="O27" s="25" t="s">
        <v>57</v>
      </c>
      <c r="P27" s="25">
        <v>0</v>
      </c>
      <c r="Q27" s="25" t="s">
        <v>57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57742.04</v>
      </c>
      <c r="Z27" s="15">
        <v>57742.04</v>
      </c>
      <c r="AA27" s="15">
        <v>0</v>
      </c>
      <c r="AB27" s="15">
        <v>57742.04</v>
      </c>
      <c r="AC27" s="15">
        <f>AC28+AC30+AC29</f>
        <v>12469.92</v>
      </c>
      <c r="AD27" s="15">
        <f>Q27-AC27</f>
        <v>-12469.92</v>
      </c>
      <c r="AE27" s="16" t="e">
        <f t="shared" si="1"/>
        <v>#DIV/0!</v>
      </c>
      <c r="AF27" s="7">
        <v>-57742.04</v>
      </c>
      <c r="AG27" s="8"/>
      <c r="AH27" s="7">
        <v>0</v>
      </c>
      <c r="AI27" s="8"/>
      <c r="AJ27" s="3"/>
    </row>
    <row r="28" spans="1:36" ht="75.75" customHeight="1" outlineLevel="1" x14ac:dyDescent="0.25">
      <c r="A28" s="24" t="s">
        <v>66</v>
      </c>
      <c r="B28" s="13"/>
      <c r="C28" s="13"/>
      <c r="D28" s="13"/>
      <c r="E28" s="14"/>
      <c r="F28" s="13"/>
      <c r="G28" s="13"/>
      <c r="H28" s="13"/>
      <c r="I28" s="13"/>
      <c r="J28" s="13"/>
      <c r="K28" s="13"/>
      <c r="L28" s="13"/>
      <c r="M28" s="13"/>
      <c r="N28" s="15"/>
      <c r="O28" s="26" t="s">
        <v>57</v>
      </c>
      <c r="P28" s="26"/>
      <c r="Q28" s="26" t="s">
        <v>57</v>
      </c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>
        <v>10000</v>
      </c>
      <c r="AD28" s="19">
        <f>Q28-AC28</f>
        <v>-10000</v>
      </c>
      <c r="AE28" s="20" t="e">
        <f t="shared" si="1"/>
        <v>#DIV/0!</v>
      </c>
      <c r="AF28" s="7"/>
      <c r="AG28" s="8"/>
      <c r="AH28" s="7"/>
      <c r="AI28" s="8"/>
      <c r="AJ28" s="3"/>
    </row>
    <row r="29" spans="1:36" ht="48.75" customHeight="1" outlineLevel="1" x14ac:dyDescent="0.25">
      <c r="A29" s="24" t="s">
        <v>68</v>
      </c>
      <c r="B29" s="13"/>
      <c r="C29" s="13"/>
      <c r="D29" s="13"/>
      <c r="E29" s="14"/>
      <c r="F29" s="13"/>
      <c r="G29" s="13"/>
      <c r="H29" s="13"/>
      <c r="I29" s="13"/>
      <c r="J29" s="13"/>
      <c r="K29" s="13"/>
      <c r="L29" s="13"/>
      <c r="M29" s="13"/>
      <c r="N29" s="15"/>
      <c r="O29" s="26" t="s">
        <v>64</v>
      </c>
      <c r="P29" s="26"/>
      <c r="Q29" s="26" t="s">
        <v>64</v>
      </c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>
        <v>2469.92</v>
      </c>
      <c r="AD29" s="19">
        <f>Q29-AC29</f>
        <v>-2469.92</v>
      </c>
      <c r="AE29" s="20" t="e">
        <f t="shared" si="1"/>
        <v>#DIV/0!</v>
      </c>
      <c r="AF29" s="7"/>
      <c r="AG29" s="8"/>
      <c r="AH29" s="7"/>
      <c r="AI29" s="8"/>
      <c r="AJ29" s="3"/>
    </row>
    <row r="30" spans="1:36" ht="50.25" customHeight="1" outlineLevel="7" x14ac:dyDescent="0.25">
      <c r="A30" s="24" t="s">
        <v>42</v>
      </c>
      <c r="B30" s="17" t="s">
        <v>41</v>
      </c>
      <c r="C30" s="17"/>
      <c r="D30" s="17"/>
      <c r="E30" s="18"/>
      <c r="F30" s="17"/>
      <c r="G30" s="17"/>
      <c r="H30" s="17"/>
      <c r="I30" s="17"/>
      <c r="J30" s="17"/>
      <c r="K30" s="17"/>
      <c r="L30" s="17"/>
      <c r="M30" s="17"/>
      <c r="N30" s="19">
        <v>0</v>
      </c>
      <c r="O30" s="26" t="s">
        <v>57</v>
      </c>
      <c r="P30" s="26">
        <v>0</v>
      </c>
      <c r="Q30" s="26" t="s">
        <v>57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57742.04</v>
      </c>
      <c r="Z30" s="19">
        <v>57742.04</v>
      </c>
      <c r="AA30" s="19">
        <v>0</v>
      </c>
      <c r="AB30" s="19">
        <v>57742.04</v>
      </c>
      <c r="AC30" s="19">
        <v>0</v>
      </c>
      <c r="AD30" s="19">
        <f>Q30-AC30</f>
        <v>0</v>
      </c>
      <c r="AE30" s="20" t="e">
        <f t="shared" si="1"/>
        <v>#DIV/0!</v>
      </c>
      <c r="AF30" s="7">
        <v>-57742.04</v>
      </c>
      <c r="AG30" s="8"/>
      <c r="AH30" s="7">
        <v>0</v>
      </c>
      <c r="AI30" s="8"/>
      <c r="AJ30" s="3"/>
    </row>
    <row r="31" spans="1:36" hidden="1" outlineLevel="1" x14ac:dyDescent="0.25">
      <c r="A31" s="23" t="s">
        <v>44</v>
      </c>
      <c r="B31" s="13" t="s">
        <v>43</v>
      </c>
      <c r="C31" s="13"/>
      <c r="D31" s="13"/>
      <c r="E31" s="14"/>
      <c r="F31" s="13"/>
      <c r="G31" s="13"/>
      <c r="H31" s="13"/>
      <c r="I31" s="13"/>
      <c r="J31" s="13"/>
      <c r="K31" s="13"/>
      <c r="L31" s="13"/>
      <c r="M31" s="13"/>
      <c r="N31" s="15">
        <v>0</v>
      </c>
      <c r="O31" s="25" t="s">
        <v>57</v>
      </c>
      <c r="P31" s="25">
        <v>0</v>
      </c>
      <c r="Q31" s="25" t="s">
        <v>57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10987.06</v>
      </c>
      <c r="Z31" s="15">
        <v>10987.06</v>
      </c>
      <c r="AA31" s="15">
        <v>0</v>
      </c>
      <c r="AB31" s="15">
        <v>10987.06</v>
      </c>
      <c r="AC31" s="25" t="s">
        <v>64</v>
      </c>
      <c r="AD31" s="15"/>
      <c r="AE31" s="16" t="e">
        <f t="shared" si="1"/>
        <v>#DIV/0!</v>
      </c>
      <c r="AF31" s="7">
        <v>-10987.06</v>
      </c>
      <c r="AG31" s="8"/>
      <c r="AH31" s="7">
        <v>0</v>
      </c>
      <c r="AI31" s="8"/>
      <c r="AJ31" s="3"/>
    </row>
    <row r="32" spans="1:36" ht="25.5" hidden="1" outlineLevel="7" x14ac:dyDescent="0.25">
      <c r="A32" s="24" t="s">
        <v>46</v>
      </c>
      <c r="B32" s="17" t="s">
        <v>45</v>
      </c>
      <c r="C32" s="17"/>
      <c r="D32" s="17"/>
      <c r="E32" s="18"/>
      <c r="F32" s="17"/>
      <c r="G32" s="17"/>
      <c r="H32" s="17"/>
      <c r="I32" s="17"/>
      <c r="J32" s="17"/>
      <c r="K32" s="17"/>
      <c r="L32" s="17"/>
      <c r="M32" s="17"/>
      <c r="N32" s="19">
        <v>0</v>
      </c>
      <c r="O32" s="26" t="s">
        <v>57</v>
      </c>
      <c r="P32" s="26">
        <v>0</v>
      </c>
      <c r="Q32" s="26" t="s">
        <v>57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10987.06</v>
      </c>
      <c r="Z32" s="19">
        <v>10987.06</v>
      </c>
      <c r="AA32" s="19">
        <v>0</v>
      </c>
      <c r="AB32" s="19">
        <v>10987.06</v>
      </c>
      <c r="AC32" s="26" t="s">
        <v>64</v>
      </c>
      <c r="AD32" s="19">
        <f t="shared" ref="AD32:AD39" si="2">Q32-AC32</f>
        <v>0</v>
      </c>
      <c r="AE32" s="16" t="e">
        <f t="shared" si="1"/>
        <v>#DIV/0!</v>
      </c>
      <c r="AF32" s="7">
        <v>-10987.06</v>
      </c>
      <c r="AG32" s="8"/>
      <c r="AH32" s="7">
        <v>0</v>
      </c>
      <c r="AI32" s="8"/>
      <c r="AJ32" s="3"/>
    </row>
    <row r="33" spans="1:36" collapsed="1" x14ac:dyDescent="0.25">
      <c r="A33" s="23" t="s">
        <v>48</v>
      </c>
      <c r="B33" s="13" t="s">
        <v>47</v>
      </c>
      <c r="C33" s="13"/>
      <c r="D33" s="13"/>
      <c r="E33" s="14"/>
      <c r="F33" s="13"/>
      <c r="G33" s="13"/>
      <c r="H33" s="13"/>
      <c r="I33" s="13"/>
      <c r="J33" s="13"/>
      <c r="K33" s="13"/>
      <c r="L33" s="13"/>
      <c r="M33" s="13"/>
      <c r="N33" s="15">
        <v>0</v>
      </c>
      <c r="O33" s="15">
        <v>10125400</v>
      </c>
      <c r="P33" s="15">
        <v>0</v>
      </c>
      <c r="Q33" s="15">
        <f>Q34+Q35</f>
        <v>10125400</v>
      </c>
      <c r="R33" s="15">
        <v>10100900</v>
      </c>
      <c r="S33" s="15">
        <v>10100900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2525500</v>
      </c>
      <c r="Z33" s="15">
        <v>2525500</v>
      </c>
      <c r="AA33" s="15">
        <v>0</v>
      </c>
      <c r="AB33" s="15">
        <v>2525500</v>
      </c>
      <c r="AC33" s="15">
        <f>AC34+AC35</f>
        <v>2531300</v>
      </c>
      <c r="AD33" s="15">
        <f t="shared" si="2"/>
        <v>7594100</v>
      </c>
      <c r="AE33" s="16">
        <f t="shared" si="1"/>
        <v>0.24999506192347956</v>
      </c>
      <c r="AF33" s="7">
        <v>7575400</v>
      </c>
      <c r="AG33" s="8">
        <v>0.25002722529675575</v>
      </c>
      <c r="AH33" s="7">
        <v>0</v>
      </c>
      <c r="AI33" s="8"/>
      <c r="AJ33" s="3"/>
    </row>
    <row r="34" spans="1:36" ht="38.25" outlineLevel="7" x14ac:dyDescent="0.25">
      <c r="A34" s="24" t="s">
        <v>50</v>
      </c>
      <c r="B34" s="17" t="s">
        <v>49</v>
      </c>
      <c r="C34" s="17"/>
      <c r="D34" s="17"/>
      <c r="E34" s="18"/>
      <c r="F34" s="17"/>
      <c r="G34" s="17"/>
      <c r="H34" s="17"/>
      <c r="I34" s="17"/>
      <c r="J34" s="17"/>
      <c r="K34" s="17"/>
      <c r="L34" s="17"/>
      <c r="M34" s="17"/>
      <c r="N34" s="19">
        <v>0</v>
      </c>
      <c r="O34" s="19">
        <v>10125400</v>
      </c>
      <c r="P34" s="19">
        <v>0</v>
      </c>
      <c r="Q34" s="19">
        <v>10125400</v>
      </c>
      <c r="R34" s="19">
        <v>10100900</v>
      </c>
      <c r="S34" s="19">
        <v>10100900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2525500</v>
      </c>
      <c r="Z34" s="19">
        <v>2525500</v>
      </c>
      <c r="AA34" s="19">
        <v>0</v>
      </c>
      <c r="AB34" s="19">
        <v>2525500</v>
      </c>
      <c r="AC34" s="19">
        <v>2531300</v>
      </c>
      <c r="AD34" s="19">
        <f t="shared" si="2"/>
        <v>7594100</v>
      </c>
      <c r="AE34" s="20">
        <f t="shared" si="1"/>
        <v>0.24999506192347956</v>
      </c>
      <c r="AF34" s="7">
        <v>7575400</v>
      </c>
      <c r="AG34" s="8">
        <v>0.25002722529675575</v>
      </c>
      <c r="AH34" s="7">
        <v>0</v>
      </c>
      <c r="AI34" s="8"/>
      <c r="AJ34" s="3"/>
    </row>
    <row r="35" spans="1:36" ht="25.5" outlineLevel="7" x14ac:dyDescent="0.25">
      <c r="A35" s="23" t="s">
        <v>65</v>
      </c>
      <c r="B35" s="13"/>
      <c r="C35" s="13"/>
      <c r="D35" s="13"/>
      <c r="E35" s="14"/>
      <c r="F35" s="13"/>
      <c r="G35" s="13"/>
      <c r="H35" s="13"/>
      <c r="I35" s="13"/>
      <c r="J35" s="13"/>
      <c r="K35" s="13"/>
      <c r="L35" s="13"/>
      <c r="M35" s="13"/>
      <c r="N35" s="15"/>
      <c r="O35" s="25" t="s">
        <v>57</v>
      </c>
      <c r="P35" s="25"/>
      <c r="Q35" s="25" t="s">
        <v>57</v>
      </c>
      <c r="R35" s="15">
        <f t="shared" ref="R35:AC35" si="3">R36+R37+R38</f>
        <v>0</v>
      </c>
      <c r="S35" s="15">
        <f t="shared" si="3"/>
        <v>0</v>
      </c>
      <c r="T35" s="15">
        <f t="shared" si="3"/>
        <v>0</v>
      </c>
      <c r="U35" s="15">
        <f t="shared" si="3"/>
        <v>0</v>
      </c>
      <c r="V35" s="15">
        <f t="shared" si="3"/>
        <v>0</v>
      </c>
      <c r="W35" s="15">
        <f t="shared" si="3"/>
        <v>0</v>
      </c>
      <c r="X35" s="15">
        <f t="shared" si="3"/>
        <v>0</v>
      </c>
      <c r="Y35" s="15">
        <f t="shared" si="3"/>
        <v>0</v>
      </c>
      <c r="Z35" s="15">
        <f t="shared" si="3"/>
        <v>0</v>
      </c>
      <c r="AA35" s="15">
        <f t="shared" si="3"/>
        <v>0</v>
      </c>
      <c r="AB35" s="15">
        <f t="shared" si="3"/>
        <v>0</v>
      </c>
      <c r="AC35" s="15">
        <f t="shared" si="3"/>
        <v>0</v>
      </c>
      <c r="AD35" s="15">
        <f t="shared" si="2"/>
        <v>0</v>
      </c>
      <c r="AE35" s="16" t="e">
        <f t="shared" si="1"/>
        <v>#DIV/0!</v>
      </c>
      <c r="AF35" s="7"/>
      <c r="AG35" s="8"/>
      <c r="AH35" s="7"/>
      <c r="AI35" s="8"/>
      <c r="AJ35" s="3"/>
    </row>
    <row r="36" spans="1:36" ht="38.25" outlineLevel="7" x14ac:dyDescent="0.25">
      <c r="A36" s="24" t="s">
        <v>59</v>
      </c>
      <c r="B36" s="17"/>
      <c r="C36" s="17"/>
      <c r="D36" s="17"/>
      <c r="E36" s="18"/>
      <c r="F36" s="17"/>
      <c r="G36" s="17"/>
      <c r="H36" s="17"/>
      <c r="I36" s="17"/>
      <c r="J36" s="17"/>
      <c r="K36" s="17"/>
      <c r="L36" s="17"/>
      <c r="M36" s="17"/>
      <c r="N36" s="19"/>
      <c r="O36" s="26" t="s">
        <v>57</v>
      </c>
      <c r="P36" s="26"/>
      <c r="Q36" s="26" t="s">
        <v>57</v>
      </c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7">
        <f t="shared" si="2"/>
        <v>0</v>
      </c>
      <c r="AE36" s="20" t="e">
        <f t="shared" si="1"/>
        <v>#DIV/0!</v>
      </c>
      <c r="AF36" s="7"/>
      <c r="AG36" s="8"/>
      <c r="AH36" s="7"/>
      <c r="AI36" s="8"/>
      <c r="AJ36" s="3"/>
    </row>
    <row r="37" spans="1:36" ht="51" outlineLevel="7" x14ac:dyDescent="0.25">
      <c r="A37" s="24" t="s">
        <v>60</v>
      </c>
      <c r="B37" s="17"/>
      <c r="C37" s="17"/>
      <c r="D37" s="17"/>
      <c r="E37" s="18"/>
      <c r="F37" s="17"/>
      <c r="G37" s="17"/>
      <c r="H37" s="17"/>
      <c r="I37" s="17"/>
      <c r="J37" s="17"/>
      <c r="K37" s="17"/>
      <c r="L37" s="17"/>
      <c r="M37" s="17"/>
      <c r="N37" s="19"/>
      <c r="O37" s="26" t="s">
        <v>57</v>
      </c>
      <c r="P37" s="26"/>
      <c r="Q37" s="26" t="s">
        <v>57</v>
      </c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7">
        <f t="shared" si="2"/>
        <v>0</v>
      </c>
      <c r="AE37" s="20" t="e">
        <f t="shared" si="1"/>
        <v>#DIV/0!</v>
      </c>
      <c r="AF37" s="7"/>
      <c r="AG37" s="8"/>
      <c r="AH37" s="7"/>
      <c r="AI37" s="8"/>
      <c r="AJ37" s="3"/>
    </row>
    <row r="38" spans="1:36" outlineLevel="7" x14ac:dyDescent="0.25">
      <c r="A38" s="24" t="s">
        <v>61</v>
      </c>
      <c r="B38" s="17"/>
      <c r="C38" s="17"/>
      <c r="D38" s="17"/>
      <c r="E38" s="18"/>
      <c r="F38" s="17"/>
      <c r="G38" s="17"/>
      <c r="H38" s="17"/>
      <c r="I38" s="17"/>
      <c r="J38" s="17"/>
      <c r="K38" s="17"/>
      <c r="L38" s="17"/>
      <c r="M38" s="17"/>
      <c r="N38" s="19"/>
      <c r="O38" s="26" t="s">
        <v>57</v>
      </c>
      <c r="P38" s="19"/>
      <c r="Q38" s="26" t="s">
        <v>57</v>
      </c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>
        <f t="shared" si="2"/>
        <v>0</v>
      </c>
      <c r="AE38" s="20" t="e">
        <f t="shared" si="1"/>
        <v>#DIV/0!</v>
      </c>
      <c r="AF38" s="7"/>
      <c r="AG38" s="8"/>
      <c r="AH38" s="7"/>
      <c r="AI38" s="8"/>
      <c r="AJ38" s="3"/>
    </row>
    <row r="39" spans="1:36" ht="12.75" customHeight="1" x14ac:dyDescent="0.25">
      <c r="A39" s="50" t="s">
        <v>54</v>
      </c>
      <c r="B39" s="50"/>
      <c r="C39" s="50"/>
      <c r="D39" s="50"/>
      <c r="E39" s="50"/>
      <c r="F39" s="50"/>
      <c r="G39" s="50"/>
      <c r="H39" s="21"/>
      <c r="I39" s="21"/>
      <c r="J39" s="21"/>
      <c r="K39" s="21"/>
      <c r="L39" s="21"/>
      <c r="M39" s="21"/>
      <c r="N39" s="22">
        <v>0</v>
      </c>
      <c r="O39" s="22">
        <f>O9+O33</f>
        <v>31714400</v>
      </c>
      <c r="P39" s="22">
        <v>0</v>
      </c>
      <c r="Q39" s="22">
        <f>Q9+Q33</f>
        <v>31714400</v>
      </c>
      <c r="R39" s="22">
        <v>30502300</v>
      </c>
      <c r="S39" s="22">
        <v>30502300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6190863.5899999999</v>
      </c>
      <c r="Z39" s="22">
        <v>6190863.5899999999</v>
      </c>
      <c r="AA39" s="22">
        <v>0</v>
      </c>
      <c r="AB39" s="22">
        <v>6190863.5899999999</v>
      </c>
      <c r="AC39" s="22">
        <f>AC9+AC33</f>
        <v>6485749.0600000005</v>
      </c>
      <c r="AD39" s="22">
        <f t="shared" si="2"/>
        <v>25228650.939999998</v>
      </c>
      <c r="AE39" s="16">
        <f t="shared" si="1"/>
        <v>0.20450486403652601</v>
      </c>
      <c r="AF39" s="9">
        <v>24311436.41</v>
      </c>
      <c r="AG39" s="10">
        <v>0.20296382862931647</v>
      </c>
      <c r="AH39" s="9">
        <v>0</v>
      </c>
      <c r="AI39" s="10"/>
      <c r="AJ39" s="3"/>
    </row>
    <row r="40" spans="1:36" ht="12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51.2" customHeight="1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2"/>
      <c r="AC41" s="2"/>
      <c r="AD41" s="2"/>
      <c r="AE41" s="2"/>
      <c r="AF41" s="2"/>
      <c r="AG41" s="2"/>
      <c r="AH41" s="2"/>
      <c r="AI41" s="2"/>
      <c r="AJ41" s="3"/>
    </row>
    <row r="42" spans="1:36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</row>
    <row r="43" spans="1:36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</row>
    <row r="44" spans="1:36" x14ac:dyDescent="0.25">
      <c r="A44" s="33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</row>
    <row r="45" spans="1:36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</row>
    <row r="46" spans="1:36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</row>
    <row r="47" spans="1:36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</row>
    <row r="48" spans="1:36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</row>
    <row r="49" spans="1:27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</row>
    <row r="50" spans="1:27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</row>
    <row r="51" spans="1:27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</row>
    <row r="52" spans="1:27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</row>
    <row r="53" spans="1:27" x14ac:dyDescent="0.25">
      <c r="A53" s="33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</sheetData>
  <mergeCells count="32">
    <mergeCell ref="A41:AA41"/>
    <mergeCell ref="A39:G39"/>
    <mergeCell ref="E7:G7"/>
    <mergeCell ref="A7:A8"/>
    <mergeCell ref="B7:B8"/>
    <mergeCell ref="C7:C8"/>
    <mergeCell ref="D7:D8"/>
    <mergeCell ref="H7:J7"/>
    <mergeCell ref="K7:K8"/>
    <mergeCell ref="L7:L8"/>
    <mergeCell ref="M7:M8"/>
    <mergeCell ref="N7:N8"/>
    <mergeCell ref="O7:O8"/>
    <mergeCell ref="P7:P8"/>
    <mergeCell ref="Q7:Q8"/>
    <mergeCell ref="W7:W8"/>
    <mergeCell ref="AH7:AI7"/>
    <mergeCell ref="A1:AI1"/>
    <mergeCell ref="A3:AI3"/>
    <mergeCell ref="A4:AG4"/>
    <mergeCell ref="A5:AG5"/>
    <mergeCell ref="A6:AI6"/>
    <mergeCell ref="R7:R8"/>
    <mergeCell ref="A2:AE2"/>
    <mergeCell ref="X7:Z7"/>
    <mergeCell ref="AA7:AC7"/>
    <mergeCell ref="AD7:AE7"/>
    <mergeCell ref="AF7:AG7"/>
    <mergeCell ref="T7:T8"/>
    <mergeCell ref="S7:S8"/>
    <mergeCell ref="U7:U8"/>
    <mergeCell ref="V7:V8"/>
  </mergeCells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5.04.2017 15:30:30)&lt;/VariantName&gt;&#10;  &lt;VariantLink&gt;250992030&lt;/VariantLink&gt;&#10;  &lt;SvodReportLink xsi:nil=&quot;true&quot; /&gt;&#10;  &lt;ReportLink&gt;22569183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CBE627-6576-4C49-8008-FBDA743FA9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BUDGETNIK-4\USER</dc:creator>
  <cp:lastModifiedBy>USER</cp:lastModifiedBy>
  <cp:lastPrinted>2022-01-25T09:01:10Z</cp:lastPrinted>
  <dcterms:created xsi:type="dcterms:W3CDTF">2021-04-06T12:06:33Z</dcterms:created>
  <dcterms:modified xsi:type="dcterms:W3CDTF">2022-04-04T11:28:32Z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05.04.2017 15_30_30)(8).xlsx</vt:lpwstr>
  </property>
  <property fmtid="{D5CDD505-2E9C-101B-9397-08002B2CF9AE}" pid="3" name="Название отчета">
    <vt:lpwstr>Вариант (новый от 05.04.2017 15_30_30)(8).xlsx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20.2.2923.1156917998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bks_r_2021</vt:lpwstr>
  </property>
  <property fmtid="{D5CDD505-2E9C-101B-9397-08002B2CF9AE}" pid="9" name="Пользователь">
    <vt:lpwstr>6706_afanaseva-ie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